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BORATORIOS EXCEL Y WORD\"/>
    </mc:Choice>
  </mc:AlternateContent>
  <bookViews>
    <workbookView xWindow="240" yWindow="135" windowWidth="16605" windowHeight="8445"/>
  </bookViews>
  <sheets>
    <sheet name="Estructura Nº 1" sheetId="1" r:id="rId1"/>
    <sheet name="Estructura Nº2" sheetId="2" r:id="rId2"/>
    <sheet name="Base de Datos Libre" sheetId="5" r:id="rId3"/>
  </sheets>
  <definedNames>
    <definedName name="_xlnm.Print_Area" localSheetId="2">'Base de Datos Libre'!$A$1:$O$19</definedName>
    <definedName name="_xlnm.Print_Area" localSheetId="0">'Estructura Nº 1'!$A$1:$K$6</definedName>
    <definedName name="BD">'Estructura Nº2'!$B$1:$H$6</definedName>
    <definedName name="BDatos">'Estructura Nº2'!$1:$1048576</definedName>
    <definedName name="cuotas">#REF!</definedName>
  </definedNames>
  <calcPr calcId="152511"/>
</workbook>
</file>

<file path=xl/calcChain.xml><?xml version="1.0" encoding="utf-8"?>
<calcChain xmlns="http://schemas.openxmlformats.org/spreadsheetml/2006/main">
  <c r="F4" i="1" l="1"/>
  <c r="F6" i="1" l="1"/>
  <c r="F5" i="1"/>
  <c r="F3" i="1"/>
  <c r="F2" i="1"/>
  <c r="E3" i="1"/>
  <c r="E4" i="1"/>
  <c r="E5" i="1"/>
  <c r="E6" i="1"/>
  <c r="E2" i="1"/>
  <c r="D3" i="1"/>
  <c r="D4" i="1"/>
  <c r="D5" i="1"/>
  <c r="D6" i="1"/>
  <c r="D2" i="1"/>
  <c r="N19" i="5" l="1"/>
  <c r="G19" i="5"/>
  <c r="J3" i="5"/>
  <c r="J7" i="5"/>
  <c r="J11" i="5"/>
  <c r="J15" i="5"/>
  <c r="J2" i="5"/>
  <c r="I3" i="5"/>
  <c r="I4" i="5"/>
  <c r="J4" i="5" s="1"/>
  <c r="I5" i="5"/>
  <c r="I6" i="5"/>
  <c r="J6" i="5" s="1"/>
  <c r="I7" i="5"/>
  <c r="I8" i="5"/>
  <c r="J8" i="5" s="1"/>
  <c r="I9" i="5"/>
  <c r="I10" i="5"/>
  <c r="J10" i="5" s="1"/>
  <c r="I11" i="5"/>
  <c r="I12" i="5"/>
  <c r="J12" i="5" s="1"/>
  <c r="I13" i="5"/>
  <c r="I14" i="5"/>
  <c r="J14" i="5" s="1"/>
  <c r="I15" i="5"/>
  <c r="I16" i="5"/>
  <c r="J16" i="5" s="1"/>
  <c r="I17" i="5"/>
  <c r="I18" i="5"/>
  <c r="J18" i="5" s="1"/>
  <c r="I2" i="5"/>
  <c r="K2" i="5" l="1"/>
  <c r="K15" i="5"/>
  <c r="M15" i="5" s="1"/>
  <c r="O15" i="5" s="1"/>
  <c r="K11" i="5"/>
  <c r="M11" i="5" s="1"/>
  <c r="O11" i="5" s="1"/>
  <c r="K7" i="5"/>
  <c r="M7" i="5" s="1"/>
  <c r="O7" i="5" s="1"/>
  <c r="K3" i="5"/>
  <c r="M3" i="5" s="1"/>
  <c r="O3" i="5" s="1"/>
  <c r="J17" i="5"/>
  <c r="K17" i="5" s="1"/>
  <c r="M17" i="5" s="1"/>
  <c r="O17" i="5" s="1"/>
  <c r="J13" i="5"/>
  <c r="K13" i="5" s="1"/>
  <c r="M13" i="5" s="1"/>
  <c r="O13" i="5" s="1"/>
  <c r="J9" i="5"/>
  <c r="K9" i="5" s="1"/>
  <c r="M9" i="5" s="1"/>
  <c r="O9" i="5" s="1"/>
  <c r="J5" i="5"/>
  <c r="J19" i="5" s="1"/>
  <c r="I19" i="5"/>
  <c r="K18" i="5"/>
  <c r="M18" i="5" s="1"/>
  <c r="O18" i="5" s="1"/>
  <c r="K16" i="5"/>
  <c r="M16" i="5" s="1"/>
  <c r="O16" i="5" s="1"/>
  <c r="K14" i="5"/>
  <c r="M14" i="5" s="1"/>
  <c r="O14" i="5" s="1"/>
  <c r="K12" i="5"/>
  <c r="M12" i="5" s="1"/>
  <c r="O12" i="5" s="1"/>
  <c r="K10" i="5"/>
  <c r="M10" i="5" s="1"/>
  <c r="O10" i="5" s="1"/>
  <c r="K8" i="5"/>
  <c r="M8" i="5" s="1"/>
  <c r="O8" i="5" s="1"/>
  <c r="K6" i="5"/>
  <c r="M6" i="5" s="1"/>
  <c r="O6" i="5" s="1"/>
  <c r="K4" i="5"/>
  <c r="M4" i="5" s="1"/>
  <c r="O4" i="5" s="1"/>
  <c r="M2" i="5" l="1"/>
  <c r="K19" i="5"/>
  <c r="K5" i="5"/>
  <c r="M5" i="5" s="1"/>
  <c r="O5" i="5" s="1"/>
  <c r="O2" i="5" l="1"/>
  <c r="O19" i="5" s="1"/>
  <c r="M19" i="5"/>
</calcChain>
</file>

<file path=xl/sharedStrings.xml><?xml version="1.0" encoding="utf-8"?>
<sst xmlns="http://schemas.openxmlformats.org/spreadsheetml/2006/main" count="136" uniqueCount="130">
  <si>
    <t xml:space="preserve">APELLIDOS </t>
  </si>
  <si>
    <t>CEDULA</t>
  </si>
  <si>
    <t xml:space="preserve">EDAD </t>
  </si>
  <si>
    <t>INGRESOS</t>
  </si>
  <si>
    <t xml:space="preserve">BANCO PATROCINADOR </t>
  </si>
  <si>
    <t xml:space="preserve">EGRESOS </t>
  </si>
  <si>
    <t xml:space="preserve">SALARIO ESPERADO </t>
  </si>
  <si>
    <t>NOMBRE</t>
  </si>
  <si>
    <t xml:space="preserve">Johana </t>
  </si>
  <si>
    <t xml:space="preserve">Arredondo Torres </t>
  </si>
  <si>
    <t>BBVA</t>
  </si>
  <si>
    <t xml:space="preserve">Daniela </t>
  </si>
  <si>
    <t xml:space="preserve">Orozco Franco </t>
  </si>
  <si>
    <t>Banco de Bogota</t>
  </si>
  <si>
    <t>Claudia Geraldine</t>
  </si>
  <si>
    <t xml:space="preserve">Ruiz Castillo </t>
  </si>
  <si>
    <t xml:space="preserve">Bancolombia </t>
  </si>
  <si>
    <t>Jeniffer Alejandra</t>
  </si>
  <si>
    <t xml:space="preserve">Angel Salazar </t>
  </si>
  <si>
    <t xml:space="preserve">Deivys Santiago </t>
  </si>
  <si>
    <t xml:space="preserve">Eguis Ramirez </t>
  </si>
  <si>
    <t xml:space="preserve">No Tiene </t>
  </si>
  <si>
    <t xml:space="preserve">NOMBRE DEL PADRE </t>
  </si>
  <si>
    <t xml:space="preserve">CEDULA </t>
  </si>
  <si>
    <t xml:space="preserve">NOMBRE DE LA MADRE </t>
  </si>
  <si>
    <t>LUGAR DE NACIMIENTO</t>
  </si>
  <si>
    <t xml:space="preserve">COLOR FAVORITO </t>
  </si>
  <si>
    <t xml:space="preserve">MUSICA PREFERIDA </t>
  </si>
  <si>
    <t xml:space="preserve">PROYECTO DE VIDA </t>
  </si>
  <si>
    <t>Guillermo Leon Arredondo</t>
  </si>
  <si>
    <t xml:space="preserve">Gladis Torres Dies </t>
  </si>
  <si>
    <t xml:space="preserve">Salsa </t>
  </si>
  <si>
    <t xml:space="preserve">Ciudad Bolivar Antioquia </t>
  </si>
  <si>
    <t>Terminar mi tecnologia y empezar con la carrera de psicologia, establcer mi vida personal y realizar una especializacion.</t>
  </si>
  <si>
    <t>Gabriel Albeiro Orozco Fonnegra</t>
  </si>
  <si>
    <t>Maria Fanny Franco Gomez</t>
  </si>
  <si>
    <t>Gris-Negro</t>
  </si>
  <si>
    <t xml:space="preserve">Negro-Blanco </t>
  </si>
  <si>
    <t>Rock</t>
  </si>
  <si>
    <t>Medellin Antioquia</t>
  </si>
  <si>
    <t xml:space="preserve">Nombre de Cliente </t>
  </si>
  <si>
    <t xml:space="preserve">Fecha </t>
  </si>
  <si>
    <t xml:space="preserve">Sebastian Tamayo Velez </t>
  </si>
  <si>
    <t>Federico Roldan Toro</t>
  </si>
  <si>
    <t xml:space="preserve">Rodrigo Vargas Lopez </t>
  </si>
  <si>
    <t xml:space="preserve">Raquel Foronda Giraldo </t>
  </si>
  <si>
    <t xml:space="preserve">Sofia Jimenez Castro </t>
  </si>
  <si>
    <t xml:space="preserve">Adriana Lucia Fonseca </t>
  </si>
  <si>
    <t xml:space="preserve">Romeo Santos </t>
  </si>
  <si>
    <t xml:space="preserve">Emily Alzate Ramirez </t>
  </si>
  <si>
    <t xml:space="preserve">Emiliano Tamayo Arredondo </t>
  </si>
  <si>
    <t xml:space="preserve">Juan Pablo Sanchez Tabarez </t>
  </si>
  <si>
    <t xml:space="preserve">Nicky Jam Rodriguez </t>
  </si>
  <si>
    <t xml:space="preserve">Michell Buenon </t>
  </si>
  <si>
    <t xml:space="preserve">Gilberto Santa Rosa </t>
  </si>
  <si>
    <t xml:space="preserve">Silvestre Dangon </t>
  </si>
  <si>
    <t xml:space="preserve">Jose David Machado </t>
  </si>
  <si>
    <t xml:space="preserve">Sara Moreno Uribe </t>
  </si>
  <si>
    <t xml:space="preserve">Jorge Mario Bedoya </t>
  </si>
  <si>
    <t xml:space="preserve">Camiseta </t>
  </si>
  <si>
    <t>Camisa</t>
  </si>
  <si>
    <t xml:space="preserve">Falda </t>
  </si>
  <si>
    <t xml:space="preserve">Vestido Largo </t>
  </si>
  <si>
    <t xml:space="preserve">Short </t>
  </si>
  <si>
    <t xml:space="preserve">Vestido de baño </t>
  </si>
  <si>
    <t xml:space="preserve">Chaqueta </t>
  </si>
  <si>
    <t>Bolso</t>
  </si>
  <si>
    <t xml:space="preserve">Zapatos </t>
  </si>
  <si>
    <t xml:space="preserve">Medias </t>
  </si>
  <si>
    <t xml:space="preserve">Chalina </t>
  </si>
  <si>
    <t xml:space="preserve">Chaleco </t>
  </si>
  <si>
    <t xml:space="preserve">Brasier </t>
  </si>
  <si>
    <t xml:space="preserve">Jeans </t>
  </si>
  <si>
    <t>Cantidad</t>
  </si>
  <si>
    <t>Valor unitario</t>
  </si>
  <si>
    <t>Total Bruto a pagra</t>
  </si>
  <si>
    <t>Total Neto a Pagar</t>
  </si>
  <si>
    <t xml:space="preserve">No Cuotas </t>
  </si>
  <si>
    <t>Valor cuota</t>
  </si>
  <si>
    <t>Abono Efectivo</t>
  </si>
  <si>
    <t>Descripcion Productos</t>
  </si>
  <si>
    <t>Cédula</t>
  </si>
  <si>
    <t>No</t>
  </si>
  <si>
    <t>REF</t>
  </si>
  <si>
    <t>Jea1</t>
  </si>
  <si>
    <t>Cam2</t>
  </si>
  <si>
    <t>Cam3</t>
  </si>
  <si>
    <t>Fal4</t>
  </si>
  <si>
    <t>Ves5</t>
  </si>
  <si>
    <t>Sho6</t>
  </si>
  <si>
    <t>Jea7</t>
  </si>
  <si>
    <t>Ves8</t>
  </si>
  <si>
    <t>Cam9</t>
  </si>
  <si>
    <t>Cha10</t>
  </si>
  <si>
    <t>Bol11</t>
  </si>
  <si>
    <t>Zap12</t>
  </si>
  <si>
    <t>Med13</t>
  </si>
  <si>
    <t>Cha14</t>
  </si>
  <si>
    <t>Cha15</t>
  </si>
  <si>
    <t>Bra16</t>
  </si>
  <si>
    <t>Cam17</t>
  </si>
  <si>
    <t>IVA</t>
  </si>
  <si>
    <t>Valor Total</t>
  </si>
  <si>
    <t>Totales</t>
  </si>
  <si>
    <t>Gloria Patricia Salazar</t>
  </si>
  <si>
    <t>Hector de Jesus Angel</t>
  </si>
  <si>
    <t>Verde</t>
  </si>
  <si>
    <t>Reggaetón</t>
  </si>
  <si>
    <t>Itagui-Antioquia</t>
  </si>
  <si>
    <t>Crecer tanto personal como profesionalmente</t>
  </si>
  <si>
    <t>MUSICA PREFERIDA</t>
  </si>
  <si>
    <t>COLOR FAVORITO</t>
  </si>
  <si>
    <t>PROYECTO DE VIDA</t>
  </si>
  <si>
    <t xml:space="preserve">Verde Marino </t>
  </si>
  <si>
    <t xml:space="preserve">Elvia Luz Ramirez Correa </t>
  </si>
  <si>
    <t xml:space="preserve">Néstor Gregorio Eguis Ruiz </t>
  </si>
  <si>
    <t xml:space="preserve">Merengue </t>
  </si>
  <si>
    <t xml:space="preserve">Seguir la carrera para ser un profesional y aparte de eso me gustaria estudiar ingles  para poderles prestar mis excelentes servicios a los empresarios </t>
  </si>
  <si>
    <t xml:space="preserve">Johana Arredondo Torres </t>
  </si>
  <si>
    <t>NOMBRE APELLIDO</t>
  </si>
  <si>
    <t xml:space="preserve">Daniela Orozco Franco </t>
  </si>
  <si>
    <t xml:space="preserve">Claudia Geraldine Ruiz Castillo </t>
  </si>
  <si>
    <t xml:space="preserve">Jeniffer Alejandra Angel Salazar </t>
  </si>
  <si>
    <t xml:space="preserve">Deivis Santigo Eguis Ramirez </t>
  </si>
  <si>
    <t xml:space="preserve">Jorge Ruiz Restrepo </t>
  </si>
  <si>
    <t>Omaira Castillo Sepúlveda</t>
  </si>
  <si>
    <t>Morado</t>
  </si>
  <si>
    <t>Pop</t>
  </si>
  <si>
    <t>Crecer personal y profesionalmente con cada acción de mi vida, también lograr todo lo que me propongo y cumplir mis metas.</t>
  </si>
  <si>
    <t xml:space="preserve">Viajar, graduarme como profesional en trabajo social y administracion de gestion humana, Aprender de los errores y crecer como persona, ser cada dia un mejor ser humano.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</si>
</sst>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rgb="FFFF6600"/>
        </stop>
        <stop position="0.5">
          <color rgb="FFFFFFCC"/>
        </stop>
        <stop position="1">
          <color rgb="FFFF6600"/>
        </stop>
      </gradientFill>
    </fill>
    <fill>
      <patternFill patternType="solid">
        <fgColor rgb="FFFF9933"/>
        <bgColor indexed="64"/>
      </patternFill>
    </fill>
    <fill>
      <gradientFill degree="90">
        <stop position="0">
          <color rgb="FF66FF66"/>
        </stop>
        <stop position="0.5">
          <color theme="9" tint="0.80001220740379042"/>
        </stop>
        <stop position="1">
          <color rgb="FF66FF66"/>
        </stop>
      </gradientFill>
    </fill>
    <fill>
      <gradientFill degree="90">
        <stop position="0">
          <color theme="9" tint="0.80001220740379042"/>
        </stop>
        <stop position="0.5">
          <color rgb="FFFFFF00"/>
        </stop>
        <stop position="1">
          <color theme="9" tint="0.80001220740379042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0" fontId="0" fillId="3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/>
    <xf numFmtId="0" fontId="2" fillId="5" borderId="1" xfId="0" applyFont="1" applyFill="1" applyBorder="1"/>
    <xf numFmtId="0" fontId="2" fillId="7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showGridLines="0" tabSelected="1" zoomScale="70" zoomScaleNormal="70" workbookViewId="0">
      <selection activeCell="F12" sqref="F12"/>
    </sheetView>
  </sheetViews>
  <sheetFormatPr baseColWidth="10" defaultRowHeight="15" x14ac:dyDescent="0.25"/>
  <cols>
    <col min="1" max="1" width="17.140625" customWidth="1"/>
    <col min="2" max="2" width="20" customWidth="1"/>
    <col min="3" max="3" width="17.5703125" customWidth="1"/>
    <col min="4" max="4" width="14" customWidth="1"/>
    <col min="5" max="5" width="13.85546875" customWidth="1"/>
    <col min="6" max="6" width="35.5703125" customWidth="1"/>
    <col min="7" max="7" width="7.7109375" bestFit="1" customWidth="1"/>
    <col min="8" max="8" width="27.140625" bestFit="1" customWidth="1"/>
    <col min="9" max="9" width="12" customWidth="1"/>
    <col min="10" max="10" width="13" bestFit="1" customWidth="1"/>
    <col min="11" max="11" width="15.7109375" customWidth="1"/>
  </cols>
  <sheetData>
    <row r="1" spans="1:11" ht="30.75" thickBot="1" x14ac:dyDescent="0.3">
      <c r="A1" s="20" t="s">
        <v>7</v>
      </c>
      <c r="B1" s="20" t="s">
        <v>0</v>
      </c>
      <c r="C1" s="20" t="s">
        <v>1</v>
      </c>
      <c r="D1" s="21" t="s">
        <v>111</v>
      </c>
      <c r="E1" s="21" t="s">
        <v>110</v>
      </c>
      <c r="F1" s="20" t="s">
        <v>112</v>
      </c>
      <c r="G1" s="20" t="s">
        <v>2</v>
      </c>
      <c r="H1" s="20" t="s">
        <v>4</v>
      </c>
      <c r="I1" s="20" t="s">
        <v>3</v>
      </c>
      <c r="J1" s="20" t="s">
        <v>5</v>
      </c>
      <c r="K1" s="21" t="s">
        <v>6</v>
      </c>
    </row>
    <row r="2" spans="1:11" ht="60.75" thickBot="1" x14ac:dyDescent="0.3">
      <c r="A2" s="17" t="s">
        <v>8</v>
      </c>
      <c r="B2" s="17" t="s">
        <v>9</v>
      </c>
      <c r="C2" s="17">
        <v>1033655171</v>
      </c>
      <c r="D2" s="17" t="str">
        <f>VLOOKUP(C2,BDatos,5,0)</f>
        <v xml:space="preserve">Negro-Blanco </v>
      </c>
      <c r="E2" s="17" t="str">
        <f>VLOOKUP(C2,BDatos,6,0)</f>
        <v xml:space="preserve">Salsa </v>
      </c>
      <c r="F2" s="18" t="str">
        <f>VLOOKUP(C2,BDatos,8,0)</f>
        <v>Terminar mi tecnologia y empezar con la carrera de psicologia, establcer mi vida personal y realizar una especializacion.</v>
      </c>
      <c r="G2" s="17">
        <v>18</v>
      </c>
      <c r="H2" s="17" t="s">
        <v>10</v>
      </c>
      <c r="I2" s="19">
        <v>550000</v>
      </c>
      <c r="J2" s="19">
        <v>650000</v>
      </c>
      <c r="K2" s="19">
        <v>4500000</v>
      </c>
    </row>
    <row r="3" spans="1:11" ht="75.75" thickBot="1" x14ac:dyDescent="0.3">
      <c r="A3" s="17" t="s">
        <v>11</v>
      </c>
      <c r="B3" s="17" t="s">
        <v>12</v>
      </c>
      <c r="C3" s="17">
        <v>1152701193</v>
      </c>
      <c r="D3" s="17" t="str">
        <f>VLOOKUP(C3,BDatos,5,0)</f>
        <v>Gris-Negro</v>
      </c>
      <c r="E3" s="17" t="str">
        <f>VLOOKUP(C3,BDatos,6,0)</f>
        <v>Rock</v>
      </c>
      <c r="F3" s="18" t="str">
        <f>VLOOKUP(C3,BDatos,8,0)</f>
        <v xml:space="preserve">Viajar, graduarme como profesional en trabajo social y administracion de gestion humana, Aprender de los errores y crecer como persona, ser cada dia un mejor ser humano. </v>
      </c>
      <c r="G3" s="17">
        <v>18</v>
      </c>
      <c r="H3" s="17" t="s">
        <v>13</v>
      </c>
      <c r="I3" s="19">
        <v>600000</v>
      </c>
      <c r="J3" s="19">
        <v>305000</v>
      </c>
      <c r="K3" s="19">
        <v>5000000</v>
      </c>
    </row>
    <row r="4" spans="1:11" ht="72.75" customHeight="1" thickBot="1" x14ac:dyDescent="0.3">
      <c r="A4" s="17" t="s">
        <v>14</v>
      </c>
      <c r="B4" s="17" t="s">
        <v>15</v>
      </c>
      <c r="C4" s="17">
        <v>1036666338</v>
      </c>
      <c r="D4" s="17" t="str">
        <f>VLOOKUP(C4,BDatos,5,0)</f>
        <v>Morado</v>
      </c>
      <c r="E4" s="17" t="str">
        <f>VLOOKUP(C4,BDatos,6,0)</f>
        <v>Pop</v>
      </c>
      <c r="F4" s="18" t="str">
        <f>VLOOKUP(C4,BDatos,8,0)</f>
        <v>Crecer personal y profesionalmente con cada acción de mi vida, también lograr todo lo que me propongo y cumplir mis metas.</v>
      </c>
      <c r="G4" s="17">
        <v>18</v>
      </c>
      <c r="H4" s="17" t="s">
        <v>16</v>
      </c>
      <c r="I4" s="19">
        <v>468000</v>
      </c>
      <c r="J4" s="19">
        <v>300000</v>
      </c>
      <c r="K4" s="19">
        <v>6000000</v>
      </c>
    </row>
    <row r="5" spans="1:11" ht="53.25" customHeight="1" thickBot="1" x14ac:dyDescent="0.3">
      <c r="A5" s="17" t="s">
        <v>17</v>
      </c>
      <c r="B5" s="17" t="s">
        <v>18</v>
      </c>
      <c r="C5" s="17">
        <v>1036664037</v>
      </c>
      <c r="D5" s="17" t="str">
        <f>VLOOKUP(C5,BDatos,5,0)</f>
        <v>Verde</v>
      </c>
      <c r="E5" s="17" t="str">
        <f>VLOOKUP(C5,BDatos,6,0)</f>
        <v>Reggaetón</v>
      </c>
      <c r="F5" s="18" t="str">
        <f>VLOOKUP(C5,BDatos,8,0)</f>
        <v>Crecer tanto personal como profesionalmente</v>
      </c>
      <c r="G5" s="17">
        <v>18</v>
      </c>
      <c r="H5" s="17" t="s">
        <v>16</v>
      </c>
      <c r="I5" s="19">
        <v>503000</v>
      </c>
      <c r="J5" s="19">
        <v>600000</v>
      </c>
      <c r="K5" s="19">
        <v>5000000</v>
      </c>
    </row>
    <row r="6" spans="1:11" ht="90.75" customHeight="1" thickBot="1" x14ac:dyDescent="0.3">
      <c r="A6" s="17" t="s">
        <v>19</v>
      </c>
      <c r="B6" s="17" t="s">
        <v>20</v>
      </c>
      <c r="C6" s="17">
        <v>1036658172</v>
      </c>
      <c r="D6" s="17" t="str">
        <f>VLOOKUP(C6,BDatos,5,0)</f>
        <v xml:space="preserve">Verde Marino </v>
      </c>
      <c r="E6" s="17" t="str">
        <f>VLOOKUP(C6,BDatos,6,0)</f>
        <v xml:space="preserve">Merengue </v>
      </c>
      <c r="F6" s="18" t="str">
        <f>VLOOKUP(C6,BDatos,8,0)</f>
        <v xml:space="preserve">Seguir la carrera para ser un profesional y aparte de eso me gustaria estudiar ingles  para poderles prestar mis excelentes servicios a los empresarios </v>
      </c>
      <c r="G6" s="17">
        <v>19</v>
      </c>
      <c r="H6" s="17" t="s">
        <v>21</v>
      </c>
      <c r="I6" s="19">
        <v>150000</v>
      </c>
      <c r="J6" s="19">
        <v>150000</v>
      </c>
      <c r="K6" s="19">
        <v>2600000</v>
      </c>
    </row>
  </sheetData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zoomScale="85" zoomScaleNormal="85" workbookViewId="0">
      <selection activeCell="B9" sqref="B9"/>
    </sheetView>
  </sheetViews>
  <sheetFormatPr baseColWidth="10" defaultRowHeight="15" x14ac:dyDescent="0.25"/>
  <cols>
    <col min="2" max="2" width="30.140625" bestFit="1" customWidth="1"/>
    <col min="3" max="3" width="29.85546875" bestFit="1" customWidth="1"/>
    <col min="4" max="4" width="28" customWidth="1"/>
    <col min="5" max="5" width="17.140625" bestFit="1" customWidth="1"/>
    <col min="6" max="6" width="18.85546875" bestFit="1" customWidth="1"/>
    <col min="7" max="7" width="24.85546875" bestFit="1" customWidth="1"/>
    <col min="8" max="8" width="40.7109375" customWidth="1"/>
  </cols>
  <sheetData>
    <row r="1" spans="1:8" ht="30.75" customHeight="1" thickBot="1" x14ac:dyDescent="0.3">
      <c r="A1" s="13" t="s">
        <v>23</v>
      </c>
      <c r="B1" s="13" t="s">
        <v>22</v>
      </c>
      <c r="C1" s="13" t="s">
        <v>119</v>
      </c>
      <c r="D1" s="13" t="s">
        <v>24</v>
      </c>
      <c r="E1" s="13" t="s">
        <v>26</v>
      </c>
      <c r="F1" s="13" t="s">
        <v>27</v>
      </c>
      <c r="G1" s="13" t="s">
        <v>25</v>
      </c>
      <c r="H1" s="13" t="s">
        <v>28</v>
      </c>
    </row>
    <row r="2" spans="1:8" ht="45.75" thickBot="1" x14ac:dyDescent="0.3">
      <c r="A2" s="14">
        <v>1033655171</v>
      </c>
      <c r="B2" s="14" t="s">
        <v>29</v>
      </c>
      <c r="C2" s="14" t="s">
        <v>118</v>
      </c>
      <c r="D2" s="14" t="s">
        <v>30</v>
      </c>
      <c r="E2" s="14" t="s">
        <v>37</v>
      </c>
      <c r="F2" s="14" t="s">
        <v>31</v>
      </c>
      <c r="G2" s="14" t="s">
        <v>32</v>
      </c>
      <c r="H2" s="15" t="s">
        <v>33</v>
      </c>
    </row>
    <row r="3" spans="1:8" ht="75.75" thickBot="1" x14ac:dyDescent="0.3">
      <c r="A3" s="16">
        <v>1152701193</v>
      </c>
      <c r="B3" s="16" t="s">
        <v>34</v>
      </c>
      <c r="C3" s="16" t="s">
        <v>120</v>
      </c>
      <c r="D3" s="16" t="s">
        <v>35</v>
      </c>
      <c r="E3" s="16" t="s">
        <v>36</v>
      </c>
      <c r="F3" s="16" t="s">
        <v>38</v>
      </c>
      <c r="G3" s="16" t="s">
        <v>39</v>
      </c>
      <c r="H3" s="30" t="s">
        <v>129</v>
      </c>
    </row>
    <row r="4" spans="1:8" ht="69" customHeight="1" thickBot="1" x14ac:dyDescent="0.3">
      <c r="A4" s="14">
        <v>1036666338</v>
      </c>
      <c r="B4" s="28" t="s">
        <v>124</v>
      </c>
      <c r="C4" s="14" t="s">
        <v>121</v>
      </c>
      <c r="D4" s="28" t="s">
        <v>125</v>
      </c>
      <c r="E4" s="14" t="s">
        <v>126</v>
      </c>
      <c r="F4" s="14" t="s">
        <v>127</v>
      </c>
      <c r="G4" s="29" t="s">
        <v>108</v>
      </c>
      <c r="H4" s="18" t="s">
        <v>128</v>
      </c>
    </row>
    <row r="5" spans="1:8" ht="30.75" thickBot="1" x14ac:dyDescent="0.3">
      <c r="A5" s="16">
        <v>1036664037</v>
      </c>
      <c r="B5" s="16" t="s">
        <v>105</v>
      </c>
      <c r="C5" s="16" t="s">
        <v>122</v>
      </c>
      <c r="D5" s="16" t="s">
        <v>104</v>
      </c>
      <c r="E5" s="16" t="s">
        <v>106</v>
      </c>
      <c r="F5" s="16" t="s">
        <v>107</v>
      </c>
      <c r="G5" s="16" t="s">
        <v>108</v>
      </c>
      <c r="H5" s="31" t="s">
        <v>109</v>
      </c>
    </row>
    <row r="6" spans="1:8" ht="63" customHeight="1" thickBot="1" x14ac:dyDescent="0.3">
      <c r="A6" s="14">
        <v>1036658172</v>
      </c>
      <c r="B6" s="23" t="s">
        <v>115</v>
      </c>
      <c r="C6" s="14" t="s">
        <v>123</v>
      </c>
      <c r="D6" s="22" t="s">
        <v>114</v>
      </c>
      <c r="E6" s="23" t="s">
        <v>113</v>
      </c>
      <c r="F6" s="14" t="s">
        <v>116</v>
      </c>
      <c r="G6" s="14" t="s">
        <v>39</v>
      </c>
      <c r="H6" s="24" t="s">
        <v>117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="85" zoomScaleNormal="85" workbookViewId="0">
      <selection activeCell="C13" sqref="C13"/>
    </sheetView>
  </sheetViews>
  <sheetFormatPr baseColWidth="10" defaultRowHeight="15" x14ac:dyDescent="0.25"/>
  <cols>
    <col min="1" max="1" width="3.85546875" customWidth="1"/>
    <col min="2" max="2" width="13" customWidth="1"/>
    <col min="3" max="3" width="26.85546875" bestFit="1" customWidth="1"/>
    <col min="5" max="5" width="7.42578125" customWidth="1"/>
    <col min="6" max="6" width="15.85546875" bestFit="1" customWidth="1"/>
    <col min="7" max="7" width="13" bestFit="1" customWidth="1"/>
    <col min="9" max="9" width="14.42578125" customWidth="1"/>
    <col min="10" max="10" width="12.85546875" customWidth="1"/>
    <col min="11" max="11" width="17.7109375" bestFit="1" customWidth="1"/>
    <col min="13" max="15" width="14.5703125" bestFit="1" customWidth="1"/>
  </cols>
  <sheetData>
    <row r="1" spans="1:15" ht="30" x14ac:dyDescent="0.25">
      <c r="A1" s="9" t="s">
        <v>82</v>
      </c>
      <c r="B1" s="9" t="s">
        <v>81</v>
      </c>
      <c r="C1" s="9" t="s">
        <v>40</v>
      </c>
      <c r="D1" s="9" t="s">
        <v>41</v>
      </c>
      <c r="E1" s="9" t="s">
        <v>83</v>
      </c>
      <c r="F1" s="10" t="s">
        <v>80</v>
      </c>
      <c r="G1" s="10" t="s">
        <v>74</v>
      </c>
      <c r="H1" s="9" t="s">
        <v>73</v>
      </c>
      <c r="I1" s="10" t="s">
        <v>75</v>
      </c>
      <c r="J1" s="9" t="s">
        <v>101</v>
      </c>
      <c r="K1" s="9" t="s">
        <v>76</v>
      </c>
      <c r="L1" s="9" t="s">
        <v>77</v>
      </c>
      <c r="M1" s="9" t="s">
        <v>78</v>
      </c>
      <c r="N1" s="9" t="s">
        <v>79</v>
      </c>
      <c r="O1" s="9" t="s">
        <v>102</v>
      </c>
    </row>
    <row r="2" spans="1:15" x14ac:dyDescent="0.25">
      <c r="A2" s="9">
        <v>1</v>
      </c>
      <c r="B2" s="2">
        <v>1098098765</v>
      </c>
      <c r="C2" s="3" t="s">
        <v>42</v>
      </c>
      <c r="D2" s="7">
        <v>41734</v>
      </c>
      <c r="E2" s="8" t="s">
        <v>84</v>
      </c>
      <c r="F2" s="6" t="s">
        <v>72</v>
      </c>
      <c r="G2" s="4">
        <v>125000</v>
      </c>
      <c r="H2" s="6">
        <v>10</v>
      </c>
      <c r="I2" s="4">
        <f>G2*H2</f>
        <v>1250000</v>
      </c>
      <c r="J2" s="5">
        <f>(I2*16/100)</f>
        <v>200000</v>
      </c>
      <c r="K2" s="4">
        <f>I2+J2</f>
        <v>1450000</v>
      </c>
      <c r="L2" s="6">
        <v>6</v>
      </c>
      <c r="M2" s="4">
        <f>K2/L2</f>
        <v>241666.66666666666</v>
      </c>
      <c r="N2" s="5">
        <v>30209</v>
      </c>
      <c r="O2" s="4">
        <f>M2-N2</f>
        <v>211457.66666666666</v>
      </c>
    </row>
    <row r="3" spans="1:15" x14ac:dyDescent="0.25">
      <c r="A3" s="9">
        <v>2</v>
      </c>
      <c r="B3" s="2">
        <v>1789567456</v>
      </c>
      <c r="C3" s="3" t="s">
        <v>43</v>
      </c>
      <c r="D3" s="7">
        <v>41971</v>
      </c>
      <c r="E3" s="8" t="s">
        <v>85</v>
      </c>
      <c r="F3" s="6" t="s">
        <v>59</v>
      </c>
      <c r="G3" s="4">
        <v>34500</v>
      </c>
      <c r="H3" s="6">
        <v>21</v>
      </c>
      <c r="I3" s="4">
        <f t="shared" ref="I3:I18" si="0">G3*H3</f>
        <v>724500</v>
      </c>
      <c r="J3" s="5">
        <f t="shared" ref="J3:J18" si="1">(I3*16/100)</f>
        <v>115920</v>
      </c>
      <c r="K3" s="4">
        <f t="shared" ref="K3:K18" si="2">I3+J3</f>
        <v>840420</v>
      </c>
      <c r="L3" s="6">
        <v>5</v>
      </c>
      <c r="M3" s="4">
        <f t="shared" ref="M3:M18" si="3">K3/L3</f>
        <v>168084</v>
      </c>
      <c r="N3" s="5">
        <v>42645</v>
      </c>
      <c r="O3" s="4">
        <f t="shared" ref="O3:O18" si="4">M3-N3</f>
        <v>125439</v>
      </c>
    </row>
    <row r="4" spans="1:15" x14ac:dyDescent="0.25">
      <c r="A4" s="9">
        <v>3</v>
      </c>
      <c r="B4" s="2">
        <v>1098765678</v>
      </c>
      <c r="C4" s="3" t="s">
        <v>44</v>
      </c>
      <c r="D4" s="7">
        <v>41242</v>
      </c>
      <c r="E4" s="8" t="s">
        <v>86</v>
      </c>
      <c r="F4" s="6" t="s">
        <v>60</v>
      </c>
      <c r="G4" s="4">
        <v>78000</v>
      </c>
      <c r="H4" s="6">
        <v>38</v>
      </c>
      <c r="I4" s="4">
        <f t="shared" si="0"/>
        <v>2964000</v>
      </c>
      <c r="J4" s="5">
        <f t="shared" si="1"/>
        <v>474240</v>
      </c>
      <c r="K4" s="4">
        <f t="shared" si="2"/>
        <v>3438240</v>
      </c>
      <c r="L4" s="6">
        <v>2</v>
      </c>
      <c r="M4" s="4">
        <f t="shared" si="3"/>
        <v>1719120</v>
      </c>
      <c r="N4" s="5">
        <v>24843</v>
      </c>
      <c r="O4" s="4">
        <f t="shared" si="4"/>
        <v>1694277</v>
      </c>
    </row>
    <row r="5" spans="1:15" x14ac:dyDescent="0.25">
      <c r="A5" s="9">
        <v>4</v>
      </c>
      <c r="B5" s="2">
        <v>1456789234</v>
      </c>
      <c r="C5" s="3" t="s">
        <v>45</v>
      </c>
      <c r="D5" s="7">
        <v>41608</v>
      </c>
      <c r="E5" s="8" t="s">
        <v>87</v>
      </c>
      <c r="F5" s="6" t="s">
        <v>61</v>
      </c>
      <c r="G5" s="4">
        <v>56000</v>
      </c>
      <c r="H5" s="6">
        <v>31</v>
      </c>
      <c r="I5" s="4">
        <f t="shared" si="0"/>
        <v>1736000</v>
      </c>
      <c r="J5" s="5">
        <f t="shared" si="1"/>
        <v>277760</v>
      </c>
      <c r="K5" s="4">
        <f t="shared" si="2"/>
        <v>2013760</v>
      </c>
      <c r="L5" s="6">
        <v>1</v>
      </c>
      <c r="M5" s="4">
        <f t="shared" si="3"/>
        <v>2013760</v>
      </c>
      <c r="N5" s="5">
        <v>30798</v>
      </c>
      <c r="O5" s="4">
        <f t="shared" si="4"/>
        <v>1982962</v>
      </c>
    </row>
    <row r="6" spans="1:15" x14ac:dyDescent="0.25">
      <c r="A6" s="9">
        <v>5</v>
      </c>
      <c r="B6" s="2">
        <v>1023432567</v>
      </c>
      <c r="C6" s="3" t="s">
        <v>46</v>
      </c>
      <c r="D6" s="7">
        <v>40878</v>
      </c>
      <c r="E6" s="8" t="s">
        <v>88</v>
      </c>
      <c r="F6" s="6" t="s">
        <v>62</v>
      </c>
      <c r="G6" s="4">
        <v>90000</v>
      </c>
      <c r="H6" s="6">
        <v>17</v>
      </c>
      <c r="I6" s="4">
        <f t="shared" si="0"/>
        <v>1530000</v>
      </c>
      <c r="J6" s="5">
        <f t="shared" si="1"/>
        <v>244800</v>
      </c>
      <c r="K6" s="4">
        <f t="shared" si="2"/>
        <v>1774800</v>
      </c>
      <c r="L6" s="6">
        <v>1</v>
      </c>
      <c r="M6" s="4">
        <f t="shared" si="3"/>
        <v>1774800</v>
      </c>
      <c r="N6" s="5">
        <v>26478</v>
      </c>
      <c r="O6" s="4">
        <f t="shared" si="4"/>
        <v>1748322</v>
      </c>
    </row>
    <row r="7" spans="1:15" x14ac:dyDescent="0.25">
      <c r="A7" s="9">
        <v>6</v>
      </c>
      <c r="B7" s="2">
        <v>70986754</v>
      </c>
      <c r="C7" s="3" t="s">
        <v>47</v>
      </c>
      <c r="D7" s="7">
        <v>41245</v>
      </c>
      <c r="E7" s="8" t="s">
        <v>89</v>
      </c>
      <c r="F7" s="6" t="s">
        <v>63</v>
      </c>
      <c r="G7" s="4">
        <v>78000</v>
      </c>
      <c r="H7" s="6">
        <v>34</v>
      </c>
      <c r="I7" s="4">
        <f t="shared" si="0"/>
        <v>2652000</v>
      </c>
      <c r="J7" s="5">
        <f t="shared" si="1"/>
        <v>424320</v>
      </c>
      <c r="K7" s="4">
        <f t="shared" si="2"/>
        <v>3076320</v>
      </c>
      <c r="L7" s="6">
        <v>2</v>
      </c>
      <c r="M7" s="4">
        <f t="shared" si="3"/>
        <v>1538160</v>
      </c>
      <c r="N7" s="5">
        <v>12662</v>
      </c>
      <c r="O7" s="4">
        <f t="shared" si="4"/>
        <v>1525498</v>
      </c>
    </row>
    <row r="8" spans="1:15" x14ac:dyDescent="0.25">
      <c r="A8" s="9">
        <v>7</v>
      </c>
      <c r="B8" s="2">
        <v>56789098</v>
      </c>
      <c r="C8" s="3" t="s">
        <v>48</v>
      </c>
      <c r="D8" s="7">
        <v>41246</v>
      </c>
      <c r="E8" s="8" t="s">
        <v>90</v>
      </c>
      <c r="F8" s="6" t="s">
        <v>72</v>
      </c>
      <c r="G8" s="4">
        <v>100000</v>
      </c>
      <c r="H8" s="6">
        <v>15</v>
      </c>
      <c r="I8" s="4">
        <f t="shared" si="0"/>
        <v>1500000</v>
      </c>
      <c r="J8" s="5">
        <f t="shared" si="1"/>
        <v>240000</v>
      </c>
      <c r="K8" s="4">
        <f t="shared" si="2"/>
        <v>1740000</v>
      </c>
      <c r="L8" s="6">
        <v>5</v>
      </c>
      <c r="M8" s="4">
        <f t="shared" si="3"/>
        <v>348000</v>
      </c>
      <c r="N8" s="5">
        <v>15782</v>
      </c>
      <c r="O8" s="4">
        <f t="shared" si="4"/>
        <v>332218</v>
      </c>
    </row>
    <row r="9" spans="1:15" x14ac:dyDescent="0.25">
      <c r="A9" s="9">
        <v>8</v>
      </c>
      <c r="B9" s="2">
        <v>1067384476</v>
      </c>
      <c r="C9" s="3" t="s">
        <v>49</v>
      </c>
      <c r="D9" s="7">
        <v>41247</v>
      </c>
      <c r="E9" s="8" t="s">
        <v>91</v>
      </c>
      <c r="F9" s="6" t="s">
        <v>64</v>
      </c>
      <c r="G9" s="4">
        <v>67000</v>
      </c>
      <c r="H9" s="6">
        <v>4</v>
      </c>
      <c r="I9" s="4">
        <f t="shared" si="0"/>
        <v>268000</v>
      </c>
      <c r="J9" s="5">
        <f t="shared" si="1"/>
        <v>42880</v>
      </c>
      <c r="K9" s="4">
        <f t="shared" si="2"/>
        <v>310880</v>
      </c>
      <c r="L9" s="6">
        <v>2</v>
      </c>
      <c r="M9" s="4">
        <f t="shared" si="3"/>
        <v>155440</v>
      </c>
      <c r="N9" s="5">
        <v>18116</v>
      </c>
      <c r="O9" s="4">
        <f t="shared" si="4"/>
        <v>137324</v>
      </c>
    </row>
    <row r="10" spans="1:15" x14ac:dyDescent="0.25">
      <c r="A10" s="9">
        <v>9</v>
      </c>
      <c r="B10" s="2">
        <v>573294469</v>
      </c>
      <c r="C10" s="3" t="s">
        <v>50</v>
      </c>
      <c r="D10" s="7">
        <v>41248</v>
      </c>
      <c r="E10" s="8" t="s">
        <v>92</v>
      </c>
      <c r="F10" s="6" t="s">
        <v>60</v>
      </c>
      <c r="G10" s="4">
        <v>45000</v>
      </c>
      <c r="H10" s="6">
        <v>49</v>
      </c>
      <c r="I10" s="4">
        <f t="shared" si="0"/>
        <v>2205000</v>
      </c>
      <c r="J10" s="5">
        <f t="shared" si="1"/>
        <v>352800</v>
      </c>
      <c r="K10" s="4">
        <f t="shared" si="2"/>
        <v>2557800</v>
      </c>
      <c r="L10" s="6">
        <v>2</v>
      </c>
      <c r="M10" s="4">
        <f t="shared" si="3"/>
        <v>1278900</v>
      </c>
      <c r="N10" s="5">
        <v>43380</v>
      </c>
      <c r="O10" s="4">
        <f t="shared" si="4"/>
        <v>1235520</v>
      </c>
    </row>
    <row r="11" spans="1:15" x14ac:dyDescent="0.25">
      <c r="A11" s="9">
        <v>10</v>
      </c>
      <c r="B11" s="2">
        <v>969233684</v>
      </c>
      <c r="C11" s="3" t="s">
        <v>51</v>
      </c>
      <c r="D11" s="7">
        <v>40518</v>
      </c>
      <c r="E11" s="8" t="s">
        <v>93</v>
      </c>
      <c r="F11" s="6" t="s">
        <v>65</v>
      </c>
      <c r="G11" s="4">
        <v>179000</v>
      </c>
      <c r="H11" s="6">
        <v>29</v>
      </c>
      <c r="I11" s="4">
        <f t="shared" si="0"/>
        <v>5191000</v>
      </c>
      <c r="J11" s="5">
        <f t="shared" si="1"/>
        <v>830560</v>
      </c>
      <c r="K11" s="4">
        <f t="shared" si="2"/>
        <v>6021560</v>
      </c>
      <c r="L11" s="6">
        <v>1</v>
      </c>
      <c r="M11" s="4">
        <f t="shared" si="3"/>
        <v>6021560</v>
      </c>
      <c r="N11" s="5">
        <v>26486</v>
      </c>
      <c r="O11" s="4">
        <f t="shared" si="4"/>
        <v>5995074</v>
      </c>
    </row>
    <row r="12" spans="1:15" x14ac:dyDescent="0.25">
      <c r="A12" s="9">
        <v>11</v>
      </c>
      <c r="B12" s="2">
        <v>857454496</v>
      </c>
      <c r="C12" s="3" t="s">
        <v>52</v>
      </c>
      <c r="D12" s="7">
        <v>41250</v>
      </c>
      <c r="E12" s="8" t="s">
        <v>94</v>
      </c>
      <c r="F12" s="6" t="s">
        <v>66</v>
      </c>
      <c r="G12" s="4">
        <v>110000</v>
      </c>
      <c r="H12" s="6">
        <v>32</v>
      </c>
      <c r="I12" s="4">
        <f t="shared" si="0"/>
        <v>3520000</v>
      </c>
      <c r="J12" s="5">
        <f t="shared" si="1"/>
        <v>563200</v>
      </c>
      <c r="K12" s="4">
        <f t="shared" si="2"/>
        <v>4083200</v>
      </c>
      <c r="L12" s="6">
        <v>4</v>
      </c>
      <c r="M12" s="4">
        <f t="shared" si="3"/>
        <v>1020800</v>
      </c>
      <c r="N12" s="5">
        <v>34188</v>
      </c>
      <c r="O12" s="4">
        <f t="shared" si="4"/>
        <v>986612</v>
      </c>
    </row>
    <row r="13" spans="1:15" x14ac:dyDescent="0.25">
      <c r="A13" s="9">
        <v>12</v>
      </c>
      <c r="B13" s="2">
        <v>874171481</v>
      </c>
      <c r="C13" s="3" t="s">
        <v>53</v>
      </c>
      <c r="D13" s="7">
        <v>41251</v>
      </c>
      <c r="E13" s="8" t="s">
        <v>95</v>
      </c>
      <c r="F13" s="6" t="s">
        <v>67</v>
      </c>
      <c r="G13" s="4">
        <v>320000</v>
      </c>
      <c r="H13" s="6">
        <v>38</v>
      </c>
      <c r="I13" s="4">
        <f t="shared" si="0"/>
        <v>12160000</v>
      </c>
      <c r="J13" s="5">
        <f t="shared" si="1"/>
        <v>1945600</v>
      </c>
      <c r="K13" s="4">
        <f t="shared" si="2"/>
        <v>14105600</v>
      </c>
      <c r="L13" s="6">
        <v>3</v>
      </c>
      <c r="M13" s="4">
        <f t="shared" si="3"/>
        <v>4701866.666666667</v>
      </c>
      <c r="N13" s="5">
        <v>44599</v>
      </c>
      <c r="O13" s="4">
        <f t="shared" si="4"/>
        <v>4657267.666666667</v>
      </c>
    </row>
    <row r="14" spans="1:15" x14ac:dyDescent="0.25">
      <c r="A14" s="9">
        <v>13</v>
      </c>
      <c r="B14" s="2">
        <v>850963050</v>
      </c>
      <c r="C14" s="3" t="s">
        <v>54</v>
      </c>
      <c r="D14" s="7">
        <v>41252</v>
      </c>
      <c r="E14" s="8" t="s">
        <v>96</v>
      </c>
      <c r="F14" s="6" t="s">
        <v>68</v>
      </c>
      <c r="G14" s="4">
        <v>30000</v>
      </c>
      <c r="H14" s="6">
        <v>40</v>
      </c>
      <c r="I14" s="4">
        <f t="shared" si="0"/>
        <v>1200000</v>
      </c>
      <c r="J14" s="5">
        <f t="shared" si="1"/>
        <v>192000</v>
      </c>
      <c r="K14" s="4">
        <f t="shared" si="2"/>
        <v>1392000</v>
      </c>
      <c r="L14" s="6">
        <v>2</v>
      </c>
      <c r="M14" s="4">
        <f t="shared" si="3"/>
        <v>696000</v>
      </c>
      <c r="N14" s="5">
        <v>25224</v>
      </c>
      <c r="O14" s="4">
        <f t="shared" si="4"/>
        <v>670776</v>
      </c>
    </row>
    <row r="15" spans="1:15" x14ac:dyDescent="0.25">
      <c r="A15" s="9">
        <v>14</v>
      </c>
      <c r="B15" s="2">
        <v>232648633</v>
      </c>
      <c r="C15" s="3" t="s">
        <v>55</v>
      </c>
      <c r="D15" s="7">
        <v>40887</v>
      </c>
      <c r="E15" s="8" t="s">
        <v>97</v>
      </c>
      <c r="F15" s="6" t="s">
        <v>69</v>
      </c>
      <c r="G15" s="4">
        <v>45000</v>
      </c>
      <c r="H15" s="6">
        <v>8</v>
      </c>
      <c r="I15" s="4">
        <f t="shared" si="0"/>
        <v>360000</v>
      </c>
      <c r="J15" s="5">
        <f t="shared" si="1"/>
        <v>57600</v>
      </c>
      <c r="K15" s="4">
        <f t="shared" si="2"/>
        <v>417600</v>
      </c>
      <c r="L15" s="6">
        <v>2</v>
      </c>
      <c r="M15" s="4">
        <f t="shared" si="3"/>
        <v>208800</v>
      </c>
      <c r="N15" s="5">
        <v>35879</v>
      </c>
      <c r="O15" s="4">
        <f t="shared" si="4"/>
        <v>172921</v>
      </c>
    </row>
    <row r="16" spans="1:15" x14ac:dyDescent="0.25">
      <c r="A16" s="9">
        <v>15</v>
      </c>
      <c r="B16" s="2">
        <v>898233807</v>
      </c>
      <c r="C16" s="3" t="s">
        <v>56</v>
      </c>
      <c r="D16" s="7">
        <v>41254</v>
      </c>
      <c r="E16" s="8" t="s">
        <v>98</v>
      </c>
      <c r="F16" s="6" t="s">
        <v>70</v>
      </c>
      <c r="G16" s="4">
        <v>67000</v>
      </c>
      <c r="H16" s="6">
        <v>28</v>
      </c>
      <c r="I16" s="4">
        <f t="shared" si="0"/>
        <v>1876000</v>
      </c>
      <c r="J16" s="5">
        <f t="shared" si="1"/>
        <v>300160</v>
      </c>
      <c r="K16" s="4">
        <f t="shared" si="2"/>
        <v>2176160</v>
      </c>
      <c r="L16" s="6">
        <v>1</v>
      </c>
      <c r="M16" s="4">
        <f t="shared" si="3"/>
        <v>2176160</v>
      </c>
      <c r="N16" s="5">
        <v>48829</v>
      </c>
      <c r="O16" s="4">
        <f t="shared" si="4"/>
        <v>2127331</v>
      </c>
    </row>
    <row r="17" spans="1:15" x14ac:dyDescent="0.25">
      <c r="A17" s="9">
        <v>16</v>
      </c>
      <c r="B17" s="2">
        <v>375199852</v>
      </c>
      <c r="C17" s="3" t="s">
        <v>57</v>
      </c>
      <c r="D17" s="7">
        <v>41255</v>
      </c>
      <c r="E17" s="8" t="s">
        <v>99</v>
      </c>
      <c r="F17" s="6" t="s">
        <v>71</v>
      </c>
      <c r="G17" s="4">
        <v>98000</v>
      </c>
      <c r="H17" s="6">
        <v>26</v>
      </c>
      <c r="I17" s="4">
        <f t="shared" si="0"/>
        <v>2548000</v>
      </c>
      <c r="J17" s="5">
        <f t="shared" si="1"/>
        <v>407680</v>
      </c>
      <c r="K17" s="4">
        <f t="shared" si="2"/>
        <v>2955680</v>
      </c>
      <c r="L17" s="6">
        <v>1</v>
      </c>
      <c r="M17" s="4">
        <f t="shared" si="3"/>
        <v>2955680</v>
      </c>
      <c r="N17" s="5">
        <v>48993</v>
      </c>
      <c r="O17" s="4">
        <f t="shared" si="4"/>
        <v>2906687</v>
      </c>
    </row>
    <row r="18" spans="1:15" x14ac:dyDescent="0.25">
      <c r="A18" s="9">
        <v>17</v>
      </c>
      <c r="B18" s="2">
        <v>949668185</v>
      </c>
      <c r="C18" s="3" t="s">
        <v>58</v>
      </c>
      <c r="D18" s="7">
        <v>41256</v>
      </c>
      <c r="E18" s="8" t="s">
        <v>100</v>
      </c>
      <c r="F18" s="6" t="s">
        <v>59</v>
      </c>
      <c r="G18" s="4">
        <v>32000</v>
      </c>
      <c r="H18" s="6">
        <v>1</v>
      </c>
      <c r="I18" s="4">
        <f t="shared" si="0"/>
        <v>32000</v>
      </c>
      <c r="J18" s="5">
        <f t="shared" si="1"/>
        <v>5120</v>
      </c>
      <c r="K18" s="4">
        <f t="shared" si="2"/>
        <v>37120</v>
      </c>
      <c r="L18" s="6">
        <v>5</v>
      </c>
      <c r="M18" s="4">
        <f t="shared" si="3"/>
        <v>7424</v>
      </c>
      <c r="N18" s="5">
        <v>46141</v>
      </c>
      <c r="O18" s="4">
        <f t="shared" si="4"/>
        <v>-38717</v>
      </c>
    </row>
    <row r="19" spans="1:15" x14ac:dyDescent="0.25">
      <c r="A19" s="25" t="s">
        <v>103</v>
      </c>
      <c r="B19" s="26"/>
      <c r="C19" s="26"/>
      <c r="D19" s="26"/>
      <c r="E19" s="26"/>
      <c r="F19" s="27"/>
      <c r="G19" s="11">
        <f>SUM(G2:G18)</f>
        <v>1554500</v>
      </c>
      <c r="H19" s="12"/>
      <c r="I19" s="11">
        <f>SUM(I2:I18)</f>
        <v>41716500</v>
      </c>
      <c r="J19" s="11">
        <f>SUM(J2:J18)</f>
        <v>6674640</v>
      </c>
      <c r="K19" s="11">
        <f>SUM(K2:K18)</f>
        <v>48391140</v>
      </c>
      <c r="L19" s="12"/>
      <c r="M19" s="11">
        <f>SUM(M2:M18)</f>
        <v>27026221.333333332</v>
      </c>
      <c r="N19" s="11">
        <f>SUM(N2:N18)</f>
        <v>555252</v>
      </c>
      <c r="O19" s="11">
        <f>SUM(O2:O18)</f>
        <v>26470969.333333332</v>
      </c>
    </row>
    <row r="20" spans="1:15" x14ac:dyDescent="0.25">
      <c r="J20" s="1"/>
    </row>
    <row r="36" spans="12:12" x14ac:dyDescent="0.25">
      <c r="L36">
        <v>5</v>
      </c>
    </row>
  </sheetData>
  <mergeCells count="1">
    <mergeCell ref="A19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Estructura Nº 1</vt:lpstr>
      <vt:lpstr>Estructura Nº2</vt:lpstr>
      <vt:lpstr>Base de Datos Libre</vt:lpstr>
      <vt:lpstr>'Base de Datos Libre'!Área_de_impresión</vt:lpstr>
      <vt:lpstr>'Estructura Nº 1'!Área_de_impresión</vt:lpstr>
      <vt:lpstr>BD</vt:lpstr>
      <vt:lpstr>BDatos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Gato</cp:lastModifiedBy>
  <cp:lastPrinted>2014-08-18T18:07:33Z</cp:lastPrinted>
  <dcterms:created xsi:type="dcterms:W3CDTF">2014-08-15T19:03:40Z</dcterms:created>
  <dcterms:modified xsi:type="dcterms:W3CDTF">2014-08-21T02:02:28Z</dcterms:modified>
</cp:coreProperties>
</file>